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RECEITA 2026" sheetId="1" r:id="rId1"/>
  </sheets>
  <calcPr calcId="124519"/>
</workbook>
</file>

<file path=xl/calcChain.xml><?xml version="1.0" encoding="utf-8"?>
<calcChain xmlns="http://schemas.openxmlformats.org/spreadsheetml/2006/main">
  <c r="E25" i="1"/>
  <c r="H26" l="1"/>
  <c r="I26"/>
  <c r="E26"/>
  <c r="E13"/>
  <c r="H16"/>
  <c r="Q17"/>
  <c r="D31"/>
  <c r="D29"/>
  <c r="D27"/>
  <c r="D21"/>
  <c r="D18"/>
  <c r="D16"/>
  <c r="D13"/>
  <c r="D11"/>
  <c r="C31"/>
  <c r="F31"/>
  <c r="F26" s="1"/>
  <c r="G31"/>
  <c r="G26" s="1"/>
  <c r="H31"/>
  <c r="I31"/>
  <c r="J31"/>
  <c r="J26" s="1"/>
  <c r="K31"/>
  <c r="K26" s="1"/>
  <c r="L31"/>
  <c r="L26" s="1"/>
  <c r="M31"/>
  <c r="N31"/>
  <c r="O31"/>
  <c r="P31"/>
  <c r="E31"/>
  <c r="G16"/>
  <c r="E29"/>
  <c r="H21"/>
  <c r="Q36"/>
  <c r="Q34"/>
  <c r="Q33"/>
  <c r="Q32"/>
  <c r="Q30"/>
  <c r="P29"/>
  <c r="O29"/>
  <c r="N29"/>
  <c r="M29"/>
  <c r="L29"/>
  <c r="K29"/>
  <c r="J29"/>
  <c r="I29"/>
  <c r="H29"/>
  <c r="G29"/>
  <c r="F29"/>
  <c r="C29"/>
  <c r="Q28"/>
  <c r="P27"/>
  <c r="O27"/>
  <c r="N27"/>
  <c r="M27"/>
  <c r="L27"/>
  <c r="K27"/>
  <c r="J27"/>
  <c r="I27"/>
  <c r="H27"/>
  <c r="G27"/>
  <c r="F27"/>
  <c r="E27"/>
  <c r="C27"/>
  <c r="Q25"/>
  <c r="Q24"/>
  <c r="Q23"/>
  <c r="Q22"/>
  <c r="P21"/>
  <c r="O21"/>
  <c r="N21"/>
  <c r="M21"/>
  <c r="L21"/>
  <c r="K21"/>
  <c r="J21"/>
  <c r="I21"/>
  <c r="G21"/>
  <c r="F21"/>
  <c r="E21"/>
  <c r="C21"/>
  <c r="Q20"/>
  <c r="Q19"/>
  <c r="P18"/>
  <c r="O18"/>
  <c r="N18"/>
  <c r="M18"/>
  <c r="L18"/>
  <c r="K18"/>
  <c r="J18"/>
  <c r="I18"/>
  <c r="H18"/>
  <c r="G18"/>
  <c r="F18"/>
  <c r="E18"/>
  <c r="C18"/>
  <c r="P16"/>
  <c r="O16"/>
  <c r="N16"/>
  <c r="M16"/>
  <c r="L16"/>
  <c r="K16"/>
  <c r="J16"/>
  <c r="I16"/>
  <c r="F16"/>
  <c r="E16"/>
  <c r="C16"/>
  <c r="Q15"/>
  <c r="Q14"/>
  <c r="P13"/>
  <c r="O13"/>
  <c r="N13"/>
  <c r="M13"/>
  <c r="L13"/>
  <c r="K13"/>
  <c r="J13"/>
  <c r="I13"/>
  <c r="H13"/>
  <c r="G13"/>
  <c r="F13"/>
  <c r="C13"/>
  <c r="Q12"/>
  <c r="P11"/>
  <c r="O11"/>
  <c r="N11"/>
  <c r="M11"/>
  <c r="L11"/>
  <c r="K11"/>
  <c r="J11"/>
  <c r="I11"/>
  <c r="H11"/>
  <c r="H10" s="1"/>
  <c r="H8" s="1"/>
  <c r="G11"/>
  <c r="F11"/>
  <c r="F10" s="1"/>
  <c r="E11"/>
  <c r="E10" s="1"/>
  <c r="C11"/>
  <c r="C10" s="1"/>
  <c r="G10" l="1"/>
  <c r="G8" s="1"/>
  <c r="E8"/>
  <c r="M26"/>
  <c r="Q26" s="1"/>
  <c r="O26"/>
  <c r="P26"/>
  <c r="C26"/>
  <c r="C8" s="1"/>
  <c r="N26"/>
  <c r="L10"/>
  <c r="L8" s="1"/>
  <c r="I10"/>
  <c r="I8" s="1"/>
  <c r="J10"/>
  <c r="J8" s="1"/>
  <c r="F8"/>
  <c r="K10"/>
  <c r="K8" s="1"/>
  <c r="P10"/>
  <c r="O10"/>
  <c r="N10"/>
  <c r="M10"/>
  <c r="Q11"/>
  <c r="D26"/>
  <c r="D10"/>
  <c r="Q29"/>
  <c r="Q27"/>
  <c r="Q16"/>
  <c r="Q18"/>
  <c r="Q21"/>
  <c r="Q13"/>
  <c r="Q31"/>
  <c r="O8" l="1"/>
  <c r="P8"/>
  <c r="N8"/>
  <c r="M8"/>
  <c r="Q10"/>
  <c r="D8"/>
  <c r="Q8" l="1"/>
</calcChain>
</file>

<file path=xl/comments1.xml><?xml version="1.0" encoding="utf-8"?>
<comments xmlns="http://schemas.openxmlformats.org/spreadsheetml/2006/main">
  <authors>
    <author>dalvanisef</author>
    <author>DPPE</author>
    <author>danielly.santos</author>
  </authors>
  <commentList>
    <comment ref="A12" authorId="0">
      <text>
        <r>
          <rPr>
            <b/>
            <sz val="8"/>
            <color indexed="81"/>
            <rFont val="Tahoma"/>
            <family val="2"/>
          </rPr>
          <t>dalvanisef:</t>
        </r>
        <r>
          <rPr>
            <sz val="8"/>
            <color indexed="81"/>
            <rFont val="Tahoma"/>
            <family val="2"/>
          </rPr>
          <t xml:space="preserve">
411229901-411229998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dalvanisef:</t>
        </r>
        <r>
          <rPr>
            <sz val="8"/>
            <color indexed="81"/>
            <rFont val="Tahoma"/>
            <family val="2"/>
          </rPr>
          <t xml:space="preserve">
413110000</t>
        </r>
      </text>
    </comment>
    <comment ref="A15" authorId="1">
      <text>
        <r>
          <rPr>
            <b/>
            <sz val="9"/>
            <color indexed="81"/>
            <rFont val="Tahoma"/>
            <family val="2"/>
          </rPr>
          <t>DPPE:</t>
        </r>
        <r>
          <rPr>
            <sz val="9"/>
            <color indexed="81"/>
            <rFont val="Tahoma"/>
            <family val="2"/>
          </rPr>
          <t xml:space="preserve">
445110100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dalvanisef:</t>
        </r>
        <r>
          <rPr>
            <sz val="8"/>
            <color indexed="81"/>
            <rFont val="Tahoma"/>
            <family val="2"/>
          </rPr>
          <t xml:space="preserve">
416001300</t>
        </r>
      </text>
    </comment>
    <comment ref="A20" authorId="2">
      <text>
        <r>
          <rPr>
            <b/>
            <sz val="9"/>
            <color indexed="81"/>
            <rFont val="Tahoma"/>
            <family val="2"/>
          </rPr>
          <t>danielly.santos:</t>
        </r>
        <r>
          <rPr>
            <sz val="9"/>
            <color indexed="81"/>
            <rFont val="Tahoma"/>
            <family val="2"/>
          </rPr>
          <t xml:space="preserve">
4.5.2.3.3.01.99</t>
        </r>
      </text>
    </comment>
    <comment ref="A33" authorId="2">
      <text>
        <r>
          <rPr>
            <b/>
            <sz val="9"/>
            <color indexed="81"/>
            <rFont val="Tahoma"/>
            <family val="2"/>
          </rPr>
          <t>danielly.santos:</t>
        </r>
        <r>
          <rPr>
            <sz val="9"/>
            <color indexed="81"/>
            <rFont val="Tahoma"/>
            <family val="2"/>
          </rPr>
          <t xml:space="preserve">
4.5.1.1.2.01.02</t>
        </r>
      </text>
    </comment>
    <comment ref="A34" authorId="2">
      <text>
        <r>
          <rPr>
            <b/>
            <sz val="9"/>
            <color indexed="81"/>
            <rFont val="Tahoma"/>
            <family val="2"/>
          </rPr>
          <t>danielly.santos:</t>
        </r>
        <r>
          <rPr>
            <sz val="9"/>
            <color indexed="81"/>
            <rFont val="Tahoma"/>
            <family val="2"/>
          </rPr>
          <t xml:space="preserve">
4.5.1.1.2.02.01</t>
        </r>
      </text>
    </comment>
  </commentList>
</comments>
</file>

<file path=xl/sharedStrings.xml><?xml version="1.0" encoding="utf-8"?>
<sst xmlns="http://schemas.openxmlformats.org/spreadsheetml/2006/main" count="48" uniqueCount="48">
  <si>
    <t>DEFENSORIA PÚBLICA DO ESTADO DE PERNAMBUCO</t>
  </si>
  <si>
    <t>RECEITAS</t>
  </si>
  <si>
    <t>PREVISÃO</t>
  </si>
  <si>
    <t>RECEITAS REALIZADAS</t>
  </si>
  <si>
    <t>INICIAL</t>
  </si>
  <si>
    <t>ATUALIZADA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</si>
  <si>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</si>
  <si>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</si>
  <si>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</si>
  <si>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</si>
  <si>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</si>
  <si>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</si>
  <si>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</si>
  <si>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</si>
  <si>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</si>
  <si>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</si>
  <si>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</si>
  <si>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</si>
  <si>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</si>
  <si>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RECEITA CORRENTE</t>
  </si>
  <si>
    <t>RECEITA TRIBUTÁRIA</t>
  </si>
  <si>
    <t xml:space="preserve">    TAXAS PELA PREST. DE SEVIÇOS</t>
  </si>
  <si>
    <t>RECEITA PATRIMONIAL</t>
  </si>
  <si>
    <t>ALUGUÉIS</t>
  </si>
  <si>
    <t>RECEITA DE SERVIÇOS</t>
  </si>
  <si>
    <t>SERVIÇOS ADMINISTRATIVOS</t>
  </si>
  <si>
    <t>TRANSFERÊNCIAS CORRENTES</t>
  </si>
  <si>
    <t>TRANSF. INSTITUIÇÕES PRIVADAS</t>
  </si>
  <si>
    <t>TRANSF. DE CONVÊNIOS</t>
  </si>
  <si>
    <t>OUTRAS RECEITAS CORRENTES</t>
  </si>
  <si>
    <t>OUTRAS MULTAS</t>
  </si>
  <si>
    <t>INDENIZAÇÕES E RESTITUIÇÕES</t>
  </si>
  <si>
    <t>RECEITA DE ONUS DE SUCUMBENCIA DE ACOES JUDICIAIS</t>
  </si>
  <si>
    <t>OUTRAS RECEITAS</t>
  </si>
  <si>
    <t>RECEITA DE CAPITAL</t>
  </si>
  <si>
    <t>OPERAÇOES DE CRÉDITO</t>
  </si>
  <si>
    <t xml:space="preserve">   OUTRAS OPERAÇÕES DE CRÉDITO INTERNAS</t>
  </si>
  <si>
    <t>ALIENAÇÃO DE BENS</t>
  </si>
  <si>
    <t>ALIENAÇÃO DE BENS MÓVEIS</t>
  </si>
  <si>
    <t>TRANSFERENCIAS RECEBIDAS</t>
  </si>
  <si>
    <t>COTA RECEBIDA (ADM. DIRETA)</t>
  </si>
  <si>
    <t>DUODÉCIMO RECEBIDO</t>
  </si>
  <si>
    <t>REPASSE FINANCEIRO RECEBIDO*</t>
  </si>
  <si>
    <t>DOAÇÃO RECEBIDAS DE OUTRO ÓRGÃO</t>
  </si>
  <si>
    <t>*Repasse Financeiro referente ao Fundo de Reaparelhamento do TJPE</t>
  </si>
  <si>
    <t>REMUNERAÇÃO DE DEPÓSITOS BANCÁRIOS</t>
  </si>
  <si>
    <t>TRANSFERÊNCIAS RECEBIDAS DA UNIÃO</t>
  </si>
  <si>
    <t>QUADRO 1 - DEMONSTRATIVO DA RECEITA - 2026</t>
  </si>
</sst>
</file>

<file path=xl/styles.xml><?xml version="1.0" encoding="utf-8"?>
<styleSheet xmlns="http://schemas.openxmlformats.org/spreadsheetml/2006/main">
  <numFmts count="3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13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4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2" fillId="0" borderId="0" applyFont="0" applyFill="0" applyBorder="0" applyAlignment="0" applyProtection="0"/>
    <xf numFmtId="0" fontId="1" fillId="0" borderId="0"/>
    <xf numFmtId="0" fontId="12" fillId="0" borderId="0"/>
  </cellStyleXfs>
  <cellXfs count="88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4" fillId="0" borderId="0" xfId="0" applyFont="1" applyBorder="1"/>
    <xf numFmtId="164" fontId="0" fillId="0" borderId="0" xfId="1" applyFont="1" applyAlignment="1">
      <alignment horizontal="center"/>
    </xf>
    <xf numFmtId="0" fontId="5" fillId="2" borderId="2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3" borderId="12" xfId="0" applyFont="1" applyFill="1" applyBorder="1"/>
    <xf numFmtId="0" fontId="6" fillId="3" borderId="13" xfId="0" applyFont="1" applyFill="1" applyBorder="1"/>
    <xf numFmtId="4" fontId="6" fillId="3" borderId="0" xfId="1" applyNumberFormat="1" applyFont="1" applyFill="1" applyBorder="1"/>
    <xf numFmtId="4" fontId="6" fillId="3" borderId="12" xfId="1" applyNumberFormat="1" applyFont="1" applyFill="1" applyBorder="1"/>
    <xf numFmtId="0" fontId="6" fillId="0" borderId="6" xfId="0" applyFont="1" applyBorder="1"/>
    <xf numFmtId="164" fontId="6" fillId="0" borderId="14" xfId="1" applyFont="1" applyBorder="1"/>
    <xf numFmtId="4" fontId="6" fillId="0" borderId="0" xfId="1" applyNumberFormat="1" applyFont="1" applyBorder="1"/>
    <xf numFmtId="4" fontId="6" fillId="0" borderId="15" xfId="1" applyNumberFormat="1" applyFont="1" applyBorder="1"/>
    <xf numFmtId="0" fontId="0" fillId="0" borderId="6" xfId="0" applyBorder="1"/>
    <xf numFmtId="0" fontId="3" fillId="0" borderId="6" xfId="0" applyFont="1" applyBorder="1" applyAlignment="1">
      <alignment horizontal="left" indent="1"/>
    </xf>
    <xf numFmtId="4" fontId="3" fillId="0" borderId="14" xfId="1" applyNumberFormat="1" applyFont="1" applyBorder="1" applyAlignment="1">
      <alignment horizontal="right"/>
    </xf>
    <xf numFmtId="4" fontId="3" fillId="0" borderId="0" xfId="1" applyNumberFormat="1" applyFont="1" applyBorder="1" applyAlignment="1">
      <alignment horizontal="right"/>
    </xf>
    <xf numFmtId="4" fontId="3" fillId="0" borderId="15" xfId="1" applyNumberFormat="1" applyFont="1" applyBorder="1" applyAlignment="1">
      <alignment horizontal="right"/>
    </xf>
    <xf numFmtId="4" fontId="3" fillId="0" borderId="17" xfId="1" applyNumberFormat="1" applyFont="1" applyBorder="1"/>
    <xf numFmtId="44" fontId="0" fillId="0" borderId="0" xfId="0" applyNumberFormat="1"/>
    <xf numFmtId="0" fontId="3" fillId="0" borderId="6" xfId="0" applyFont="1" applyBorder="1" applyAlignment="1">
      <alignment horizontal="left" indent="2"/>
    </xf>
    <xf numFmtId="0" fontId="0" fillId="0" borderId="6" xfId="0" applyBorder="1" applyAlignment="1">
      <alignment horizontal="left" indent="2"/>
    </xf>
    <xf numFmtId="4" fontId="2" fillId="0" borderId="14" xfId="1" applyNumberFormat="1" applyBorder="1" applyAlignment="1">
      <alignment horizontal="right"/>
    </xf>
    <xf numFmtId="4" fontId="2" fillId="0" borderId="0" xfId="1" applyNumberFormat="1" applyBorder="1" applyAlignment="1">
      <alignment horizontal="right"/>
    </xf>
    <xf numFmtId="4" fontId="2" fillId="0" borderId="15" xfId="1" applyNumberFormat="1" applyBorder="1" applyAlignment="1">
      <alignment horizontal="right"/>
    </xf>
    <xf numFmtId="4" fontId="2" fillId="0" borderId="17" xfId="1" applyNumberFormat="1" applyFont="1" applyBorder="1"/>
    <xf numFmtId="0" fontId="0" fillId="0" borderId="6" xfId="0" applyFill="1" applyBorder="1"/>
    <xf numFmtId="0" fontId="0" fillId="0" borderId="6" xfId="0" applyBorder="1" applyAlignment="1">
      <alignment horizontal="left" indent="3"/>
    </xf>
    <xf numFmtId="4" fontId="2" fillId="0" borderId="14" xfId="1" applyNumberFormat="1" applyFill="1" applyBorder="1" applyAlignment="1">
      <alignment horizontal="right"/>
    </xf>
    <xf numFmtId="4" fontId="2" fillId="0" borderId="0" xfId="1" applyNumberFormat="1" applyFill="1" applyBorder="1" applyAlignment="1">
      <alignment horizontal="right"/>
    </xf>
    <xf numFmtId="4" fontId="2" fillId="0" borderId="15" xfId="1" applyNumberFormat="1" applyFill="1" applyBorder="1" applyAlignment="1">
      <alignment horizontal="right"/>
    </xf>
    <xf numFmtId="0" fontId="3" fillId="0" borderId="6" xfId="0" applyFont="1" applyFill="1" applyBorder="1"/>
    <xf numFmtId="0" fontId="2" fillId="0" borderId="6" xfId="0" applyFont="1" applyBorder="1" applyAlignment="1">
      <alignment horizontal="left" indent="3"/>
    </xf>
    <xf numFmtId="0" fontId="2" fillId="0" borderId="6" xfId="0" applyFont="1" applyBorder="1" applyAlignment="1">
      <alignment horizontal="left" indent="2"/>
    </xf>
    <xf numFmtId="4" fontId="2" fillId="0" borderId="14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right"/>
    </xf>
    <xf numFmtId="4" fontId="2" fillId="0" borderId="15" xfId="1" applyNumberFormat="1" applyFont="1" applyFill="1" applyBorder="1" applyAlignment="1">
      <alignment horizontal="right"/>
    </xf>
    <xf numFmtId="164" fontId="0" fillId="0" borderId="0" xfId="1" applyFont="1"/>
    <xf numFmtId="4" fontId="0" fillId="0" borderId="14" xfId="1" applyNumberFormat="1" applyFont="1" applyFill="1" applyBorder="1" applyAlignment="1">
      <alignment horizontal="right"/>
    </xf>
    <xf numFmtId="4" fontId="0" fillId="0" borderId="0" xfId="1" applyNumberFormat="1" applyFont="1" applyFill="1" applyBorder="1" applyAlignment="1">
      <alignment horizontal="right"/>
    </xf>
    <xf numFmtId="4" fontId="0" fillId="0" borderId="15" xfId="1" applyNumberFormat="1" applyFont="1" applyFill="1" applyBorder="1" applyAlignment="1">
      <alignment horizontal="right"/>
    </xf>
    <xf numFmtId="4" fontId="2" fillId="0" borderId="0" xfId="1" applyNumberFormat="1" applyFont="1" applyBorder="1"/>
    <xf numFmtId="0" fontId="0" fillId="0" borderId="18" xfId="0" applyBorder="1" applyAlignment="1">
      <alignment horizontal="left" indent="2"/>
    </xf>
    <xf numFmtId="164" fontId="0" fillId="0" borderId="19" xfId="1" applyFont="1" applyBorder="1" applyAlignment="1">
      <alignment horizontal="left" indent="2"/>
    </xf>
    <xf numFmtId="4" fontId="0" fillId="0" borderId="1" xfId="1" applyNumberFormat="1" applyFont="1" applyBorder="1" applyAlignment="1">
      <alignment horizontal="center"/>
    </xf>
    <xf numFmtId="4" fontId="0" fillId="0" borderId="20" xfId="1" applyNumberFormat="1" applyFont="1" applyBorder="1" applyAlignment="1">
      <alignment horizontal="center"/>
    </xf>
    <xf numFmtId="4" fontId="0" fillId="0" borderId="21" xfId="1" applyNumberFormat="1" applyFont="1" applyBorder="1" applyAlignment="1">
      <alignment horizontal="center"/>
    </xf>
    <xf numFmtId="0" fontId="7" fillId="0" borderId="0" xfId="0" applyFont="1"/>
    <xf numFmtId="44" fontId="0" fillId="0" borderId="0" xfId="2" applyFont="1"/>
    <xf numFmtId="164" fontId="0" fillId="0" borderId="0" xfId="1" applyFont="1" applyFill="1"/>
    <xf numFmtId="4" fontId="0" fillId="0" borderId="0" xfId="0" applyNumberFormat="1"/>
    <xf numFmtId="4" fontId="6" fillId="3" borderId="22" xfId="1" applyNumberFormat="1" applyFont="1" applyFill="1" applyBorder="1"/>
    <xf numFmtId="0" fontId="5" fillId="2" borderId="16" xfId="0" applyFont="1" applyFill="1" applyBorder="1" applyAlignment="1">
      <alignment horizontal="center" vertical="center"/>
    </xf>
    <xf numFmtId="4" fontId="6" fillId="0" borderId="17" xfId="1" applyNumberFormat="1" applyFont="1" applyBorder="1"/>
    <xf numFmtId="0" fontId="5" fillId="2" borderId="23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/>
    <xf numFmtId="4" fontId="6" fillId="3" borderId="16" xfId="1" applyNumberFormat="1" applyFont="1" applyFill="1" applyBorder="1"/>
    <xf numFmtId="164" fontId="6" fillId="0" borderId="24" xfId="1" applyFont="1" applyBorder="1"/>
    <xf numFmtId="4" fontId="3" fillId="0" borderId="24" xfId="1" applyNumberFormat="1" applyFont="1" applyBorder="1" applyAlignment="1">
      <alignment horizontal="right"/>
    </xf>
    <xf numFmtId="4" fontId="2" fillId="0" borderId="24" xfId="1" applyNumberFormat="1" applyBorder="1" applyAlignment="1">
      <alignment horizontal="right"/>
    </xf>
    <xf numFmtId="4" fontId="2" fillId="0" borderId="24" xfId="1" applyNumberFormat="1" applyFill="1" applyBorder="1" applyAlignment="1">
      <alignment horizontal="right"/>
    </xf>
    <xf numFmtId="4" fontId="2" fillId="0" borderId="24" xfId="1" applyNumberFormat="1" applyFont="1" applyFill="1" applyBorder="1" applyAlignment="1">
      <alignment horizontal="right"/>
    </xf>
    <xf numFmtId="4" fontId="0" fillId="0" borderId="24" xfId="1" applyNumberFormat="1" applyFont="1" applyFill="1" applyBorder="1" applyAlignment="1">
      <alignment horizontal="right"/>
    </xf>
    <xf numFmtId="164" fontId="0" fillId="0" borderId="25" xfId="1" applyFont="1" applyBorder="1" applyAlignment="1">
      <alignment horizontal="left" indent="2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</cellXfs>
  <cellStyles count="6">
    <cellStyle name="Moeda" xfId="2" builtinId="4"/>
    <cellStyle name="Moeda 2" xfId="3"/>
    <cellStyle name="Normal" xfId="0" builtinId="0"/>
    <cellStyle name="Normal 2" xfId="4"/>
    <cellStyle name="Normal 3" xfId="5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0"/>
  <sheetViews>
    <sheetView tabSelected="1" zoomScale="87" zoomScaleNormal="87" workbookViewId="0">
      <selection activeCell="H48" sqref="H48"/>
    </sheetView>
  </sheetViews>
  <sheetFormatPr defaultRowHeight="12.75"/>
  <cols>
    <col min="1" max="1" width="2.28515625" customWidth="1"/>
    <col min="2" max="2" width="64.28515625" bestFit="1" customWidth="1"/>
    <col min="3" max="3" width="16" customWidth="1"/>
    <col min="4" max="14" width="15.85546875" customWidth="1"/>
    <col min="15" max="15" width="16.5703125" customWidth="1"/>
    <col min="16" max="17" width="15.85546875" customWidth="1"/>
    <col min="21" max="21" width="18" bestFit="1" customWidth="1"/>
  </cols>
  <sheetData>
    <row r="1" spans="1:21" ht="13.5" customHeight="1">
      <c r="A1" s="1" t="s">
        <v>0</v>
      </c>
    </row>
    <row r="2" spans="1:21">
      <c r="A2" s="2" t="s">
        <v>47</v>
      </c>
      <c r="E2" s="3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1">
      <c r="B3" s="6"/>
      <c r="C3" s="6"/>
      <c r="D3" s="6"/>
      <c r="E3" s="7"/>
      <c r="F3" s="7"/>
      <c r="G3" s="8"/>
      <c r="H3" s="8"/>
      <c r="I3" s="8"/>
      <c r="J3" s="8"/>
      <c r="K3" s="8"/>
      <c r="L3" s="8"/>
      <c r="M3" s="9"/>
      <c r="N3" s="9"/>
      <c r="O3" s="8"/>
      <c r="P3" s="7"/>
      <c r="Q3" s="8"/>
    </row>
    <row r="4" spans="1:21" ht="13.5" thickBot="1">
      <c r="A4" s="10"/>
      <c r="B4" s="11"/>
      <c r="C4" s="12"/>
      <c r="D4" s="12"/>
      <c r="E4" s="8"/>
      <c r="F4" s="8"/>
      <c r="G4" s="8"/>
      <c r="H4" s="8"/>
      <c r="I4" s="13"/>
      <c r="J4" s="8"/>
      <c r="K4" s="8"/>
      <c r="L4" s="9"/>
      <c r="M4" s="8"/>
      <c r="N4" s="8"/>
      <c r="O4" s="9"/>
      <c r="P4" s="7"/>
      <c r="Q4" s="8"/>
    </row>
    <row r="5" spans="1:21" ht="13.5" customHeight="1">
      <c r="A5" s="14"/>
      <c r="B5" s="78" t="s">
        <v>1</v>
      </c>
      <c r="C5" s="78" t="s">
        <v>2</v>
      </c>
      <c r="D5" s="80"/>
      <c r="E5" s="82" t="s">
        <v>3</v>
      </c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21">
      <c r="A6" s="15"/>
      <c r="B6" s="79"/>
      <c r="C6" s="79"/>
      <c r="D6" s="81"/>
      <c r="E6" s="85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1:21">
      <c r="A7" s="15"/>
      <c r="B7" s="79"/>
      <c r="C7" s="68" t="s">
        <v>4</v>
      </c>
      <c r="D7" s="16" t="s">
        <v>5</v>
      </c>
      <c r="E7" s="17" t="s">
        <v>6</v>
      </c>
      <c r="F7" s="17" t="s">
        <v>7</v>
      </c>
      <c r="G7" s="18" t="s">
        <v>8</v>
      </c>
      <c r="H7" s="18" t="s">
        <v>9</v>
      </c>
      <c r="I7" s="18" t="s">
        <v>10</v>
      </c>
      <c r="J7" s="18" t="s">
        <v>11</v>
      </c>
      <c r="K7" s="18" t="s">
        <v>12</v>
      </c>
      <c r="L7" s="18" t="s">
        <v>13</v>
      </c>
      <c r="M7" s="18" t="s">
        <v>14</v>
      </c>
      <c r="N7" s="18" t="s">
        <v>15</v>
      </c>
      <c r="O7" s="18" t="s">
        <v>16</v>
      </c>
      <c r="P7" s="18" t="s">
        <v>17</v>
      </c>
      <c r="Q7" s="66" t="s">
        <v>18</v>
      </c>
    </row>
    <row r="8" spans="1:21" ht="15">
      <c r="A8" s="19"/>
      <c r="B8" s="20"/>
      <c r="C8" s="69">
        <f>C10+C26</f>
        <v>5684100</v>
      </c>
      <c r="D8" s="65">
        <f>D10+D26</f>
        <v>5684100</v>
      </c>
      <c r="E8" s="65">
        <f>E10++E26</f>
        <v>23989854.5</v>
      </c>
      <c r="F8" s="21">
        <f>F10+F26</f>
        <v>24020344.379999999</v>
      </c>
      <c r="G8" s="22">
        <f>G10+G26</f>
        <v>23861842.369999997</v>
      </c>
      <c r="H8" s="22">
        <f>H10+H26</f>
        <v>0</v>
      </c>
      <c r="I8" s="22">
        <f>I10+I26</f>
        <v>0</v>
      </c>
      <c r="J8" s="22">
        <f t="shared" ref="J8:P8" si="0">J10+J26</f>
        <v>0</v>
      </c>
      <c r="K8" s="22">
        <f t="shared" si="0"/>
        <v>0</v>
      </c>
      <c r="L8" s="22">
        <f t="shared" si="0"/>
        <v>0</v>
      </c>
      <c r="M8" s="22">
        <f t="shared" si="0"/>
        <v>0</v>
      </c>
      <c r="N8" s="22">
        <f t="shared" si="0"/>
        <v>0</v>
      </c>
      <c r="O8" s="22">
        <f t="shared" si="0"/>
        <v>0</v>
      </c>
      <c r="P8" s="22">
        <f t="shared" si="0"/>
        <v>0</v>
      </c>
      <c r="Q8" s="70">
        <f>SUM(E8:P8)</f>
        <v>71872041.25</v>
      </c>
    </row>
    <row r="9" spans="1:21" ht="15">
      <c r="A9" s="23"/>
      <c r="B9" s="23"/>
      <c r="C9" s="71"/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  <c r="Q9" s="67"/>
    </row>
    <row r="10" spans="1:21">
      <c r="A10" s="27"/>
      <c r="B10" s="28" t="s">
        <v>19</v>
      </c>
      <c r="C10" s="72">
        <f>C11+C13+C16+C18+C21</f>
        <v>5684100</v>
      </c>
      <c r="D10" s="29">
        <f>D11+D13+D16+D18+D21</f>
        <v>5684100</v>
      </c>
      <c r="E10" s="30">
        <f>E11+E13+E16+E18+E21</f>
        <v>174073.34000000003</v>
      </c>
      <c r="F10" s="30">
        <f t="shared" ref="F10:P10" si="1">F11+F13+F16+F18+F21</f>
        <v>271769.25</v>
      </c>
      <c r="G10" s="30">
        <f t="shared" si="1"/>
        <v>111144.4</v>
      </c>
      <c r="H10" s="30">
        <f t="shared" si="1"/>
        <v>0</v>
      </c>
      <c r="I10" s="30">
        <f t="shared" si="1"/>
        <v>0</v>
      </c>
      <c r="J10" s="30">
        <f t="shared" si="1"/>
        <v>0</v>
      </c>
      <c r="K10" s="30">
        <f>K11+K13+K16+K18+K21</f>
        <v>0</v>
      </c>
      <c r="L10" s="30">
        <f t="shared" si="1"/>
        <v>0</v>
      </c>
      <c r="M10" s="30">
        <f t="shared" si="1"/>
        <v>0</v>
      </c>
      <c r="N10" s="30">
        <f t="shared" si="1"/>
        <v>0</v>
      </c>
      <c r="O10" s="30">
        <f t="shared" si="1"/>
        <v>0</v>
      </c>
      <c r="P10" s="31">
        <f t="shared" si="1"/>
        <v>0</v>
      </c>
      <c r="Q10" s="32">
        <f>SUM(E10:P10)</f>
        <v>556986.99</v>
      </c>
      <c r="U10" s="33"/>
    </row>
    <row r="11" spans="1:21">
      <c r="A11" s="27"/>
      <c r="B11" s="34" t="s">
        <v>20</v>
      </c>
      <c r="C11" s="72">
        <f t="shared" ref="C11:D11" si="2">C12</f>
        <v>0</v>
      </c>
      <c r="D11" s="29">
        <f t="shared" si="2"/>
        <v>0</v>
      </c>
      <c r="E11" s="30">
        <f>E12</f>
        <v>0</v>
      </c>
      <c r="F11" s="30">
        <f>F12</f>
        <v>0</v>
      </c>
      <c r="G11" s="30">
        <f t="shared" ref="G11:P11" si="3">G12</f>
        <v>0</v>
      </c>
      <c r="H11" s="30">
        <f t="shared" si="3"/>
        <v>0</v>
      </c>
      <c r="I11" s="30">
        <f t="shared" si="3"/>
        <v>0</v>
      </c>
      <c r="J11" s="30">
        <f t="shared" si="3"/>
        <v>0</v>
      </c>
      <c r="K11" s="30">
        <f t="shared" si="3"/>
        <v>0</v>
      </c>
      <c r="L11" s="30">
        <f t="shared" si="3"/>
        <v>0</v>
      </c>
      <c r="M11" s="30">
        <f t="shared" si="3"/>
        <v>0</v>
      </c>
      <c r="N11" s="30">
        <f t="shared" si="3"/>
        <v>0</v>
      </c>
      <c r="O11" s="30">
        <f t="shared" si="3"/>
        <v>0</v>
      </c>
      <c r="P11" s="31">
        <f t="shared" si="3"/>
        <v>0</v>
      </c>
      <c r="Q11" s="32">
        <f t="shared" ref="Q11:Q28" si="4">SUM(E11:P11)</f>
        <v>0</v>
      </c>
    </row>
    <row r="12" spans="1:21">
      <c r="A12" s="27"/>
      <c r="B12" s="35" t="s">
        <v>21</v>
      </c>
      <c r="C12" s="73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8"/>
      <c r="Q12" s="39">
        <f t="shared" si="4"/>
        <v>0</v>
      </c>
    </row>
    <row r="13" spans="1:21">
      <c r="A13" s="40"/>
      <c r="B13" s="34" t="s">
        <v>22</v>
      </c>
      <c r="C13" s="72">
        <f t="shared" ref="C13:P13" si="5">C14+C15</f>
        <v>3229100</v>
      </c>
      <c r="D13" s="29">
        <f t="shared" ref="D13:E13" si="6">D14+D15</f>
        <v>3229100</v>
      </c>
      <c r="E13" s="30">
        <f t="shared" si="6"/>
        <v>129174.63</v>
      </c>
      <c r="F13" s="30">
        <f>F14+F15</f>
        <v>163197.43</v>
      </c>
      <c r="G13" s="30">
        <f t="shared" si="5"/>
        <v>1196.06</v>
      </c>
      <c r="H13" s="30">
        <f>H14+H15</f>
        <v>0</v>
      </c>
      <c r="I13" s="30">
        <f>I14+I15</f>
        <v>0</v>
      </c>
      <c r="J13" s="30">
        <f t="shared" ref="J13:N13" si="7">J14+J15</f>
        <v>0</v>
      </c>
      <c r="K13" s="30">
        <f t="shared" si="7"/>
        <v>0</v>
      </c>
      <c r="L13" s="30">
        <f t="shared" si="7"/>
        <v>0</v>
      </c>
      <c r="M13" s="30">
        <f t="shared" si="7"/>
        <v>0</v>
      </c>
      <c r="N13" s="30">
        <f t="shared" si="7"/>
        <v>0</v>
      </c>
      <c r="O13" s="30">
        <f t="shared" si="5"/>
        <v>0</v>
      </c>
      <c r="P13" s="31">
        <f t="shared" si="5"/>
        <v>0</v>
      </c>
      <c r="Q13" s="32">
        <f>SUM(E13:P13)</f>
        <v>293568.12</v>
      </c>
    </row>
    <row r="14" spans="1:21">
      <c r="A14" s="40"/>
      <c r="B14" s="41" t="s">
        <v>23</v>
      </c>
      <c r="C14" s="73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8"/>
      <c r="Q14" s="39">
        <f t="shared" si="4"/>
        <v>0</v>
      </c>
    </row>
    <row r="15" spans="1:21">
      <c r="A15" s="40"/>
      <c r="B15" s="41" t="s">
        <v>45</v>
      </c>
      <c r="C15" s="74">
        <v>3229100</v>
      </c>
      <c r="D15" s="42">
        <v>3229100</v>
      </c>
      <c r="E15" s="43">
        <v>129174.63</v>
      </c>
      <c r="F15" s="43">
        <v>163197.43</v>
      </c>
      <c r="G15" s="37">
        <v>1196.06</v>
      </c>
      <c r="H15" s="37"/>
      <c r="I15" s="43"/>
      <c r="J15" s="37"/>
      <c r="K15" s="37"/>
      <c r="L15" s="37"/>
      <c r="M15" s="37"/>
      <c r="N15" s="37"/>
      <c r="O15" s="37"/>
      <c r="P15" s="44"/>
      <c r="Q15" s="39">
        <f>SUM(E15:P15)</f>
        <v>293568.12</v>
      </c>
    </row>
    <row r="16" spans="1:21">
      <c r="A16" s="40"/>
      <c r="B16" s="34" t="s">
        <v>24</v>
      </c>
      <c r="C16" s="72">
        <f t="shared" ref="C16:P16" si="8">C17</f>
        <v>1766300</v>
      </c>
      <c r="D16" s="29">
        <f t="shared" si="8"/>
        <v>1766300</v>
      </c>
      <c r="E16" s="30">
        <f t="shared" si="8"/>
        <v>0</v>
      </c>
      <c r="F16" s="30">
        <f t="shared" si="8"/>
        <v>0</v>
      </c>
      <c r="G16" s="30">
        <f t="shared" si="8"/>
        <v>0</v>
      </c>
      <c r="H16" s="30">
        <f t="shared" si="8"/>
        <v>0</v>
      </c>
      <c r="I16" s="30">
        <f t="shared" si="8"/>
        <v>0</v>
      </c>
      <c r="J16" s="30">
        <f t="shared" si="8"/>
        <v>0</v>
      </c>
      <c r="K16" s="30">
        <f t="shared" si="8"/>
        <v>0</v>
      </c>
      <c r="L16" s="30">
        <f t="shared" si="8"/>
        <v>0</v>
      </c>
      <c r="M16" s="30">
        <f t="shared" si="8"/>
        <v>0</v>
      </c>
      <c r="N16" s="30">
        <f t="shared" si="8"/>
        <v>0</v>
      </c>
      <c r="O16" s="30">
        <f t="shared" si="8"/>
        <v>0</v>
      </c>
      <c r="P16" s="31">
        <f t="shared" si="8"/>
        <v>0</v>
      </c>
      <c r="Q16" s="32">
        <f t="shared" si="4"/>
        <v>0</v>
      </c>
    </row>
    <row r="17" spans="1:18">
      <c r="A17" s="40"/>
      <c r="B17" s="41" t="s">
        <v>25</v>
      </c>
      <c r="C17" s="73">
        <v>1766300</v>
      </c>
      <c r="D17" s="36">
        <v>1766300</v>
      </c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39">
        <f t="shared" si="4"/>
        <v>0</v>
      </c>
    </row>
    <row r="18" spans="1:18" s="1" customFormat="1">
      <c r="A18" s="45"/>
      <c r="B18" s="34" t="s">
        <v>26</v>
      </c>
      <c r="C18" s="72">
        <f t="shared" ref="C18:P18" si="9">SUM(C19:C20)</f>
        <v>382900</v>
      </c>
      <c r="D18" s="29">
        <f t="shared" ref="D18" si="10">SUM(D19:D20)</f>
        <v>382900</v>
      </c>
      <c r="E18" s="30">
        <f t="shared" si="9"/>
        <v>0</v>
      </c>
      <c r="F18" s="30">
        <f>SUM(F19:F20)</f>
        <v>0</v>
      </c>
      <c r="G18" s="30">
        <f t="shared" si="9"/>
        <v>0</v>
      </c>
      <c r="H18" s="30">
        <f>SUM(H19:H20)</f>
        <v>0</v>
      </c>
      <c r="I18" s="30">
        <f>SUM(I19:I20)</f>
        <v>0</v>
      </c>
      <c r="J18" s="30">
        <f t="shared" ref="J18:N18" si="11">SUM(J19:J20)</f>
        <v>0</v>
      </c>
      <c r="K18" s="30">
        <f t="shared" si="11"/>
        <v>0</v>
      </c>
      <c r="L18" s="30">
        <f t="shared" si="11"/>
        <v>0</v>
      </c>
      <c r="M18" s="30">
        <f t="shared" si="11"/>
        <v>0</v>
      </c>
      <c r="N18" s="30">
        <f t="shared" si="11"/>
        <v>0</v>
      </c>
      <c r="O18" s="30">
        <f t="shared" si="9"/>
        <v>0</v>
      </c>
      <c r="P18" s="31">
        <f t="shared" si="9"/>
        <v>0</v>
      </c>
      <c r="Q18" s="32">
        <f>SUM(E18:P18)</f>
        <v>0</v>
      </c>
    </row>
    <row r="19" spans="1:18">
      <c r="A19" s="40"/>
      <c r="B19" s="46" t="s">
        <v>27</v>
      </c>
      <c r="C19" s="73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/>
      <c r="Q19" s="39">
        <f>SUM(E19:P19)</f>
        <v>0</v>
      </c>
    </row>
    <row r="20" spans="1:18">
      <c r="A20" s="40"/>
      <c r="B20" s="41" t="s">
        <v>28</v>
      </c>
      <c r="C20" s="73">
        <v>382900</v>
      </c>
      <c r="D20" s="36">
        <v>382900</v>
      </c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8"/>
      <c r="Q20" s="39">
        <f>SUM(E20:P20)</f>
        <v>0</v>
      </c>
    </row>
    <row r="21" spans="1:18">
      <c r="A21" s="40"/>
      <c r="B21" s="34" t="s">
        <v>29</v>
      </c>
      <c r="C21" s="72">
        <f t="shared" ref="C21:P21" si="12">SUM(C22:C25)</f>
        <v>305800</v>
      </c>
      <c r="D21" s="29">
        <f t="shared" ref="D21" si="13">SUM(D22:D25)</f>
        <v>305800</v>
      </c>
      <c r="E21" s="30">
        <f t="shared" si="12"/>
        <v>44898.710000000006</v>
      </c>
      <c r="F21" s="30">
        <f>SUM(F22:F25)</f>
        <v>108571.82</v>
      </c>
      <c r="G21" s="30">
        <f t="shared" si="12"/>
        <v>109948.34</v>
      </c>
      <c r="H21" s="30">
        <f>SUM(H22:H25)</f>
        <v>0</v>
      </c>
      <c r="I21" s="30">
        <f>SUM(I22:I25)</f>
        <v>0</v>
      </c>
      <c r="J21" s="30">
        <f t="shared" ref="J21:N21" si="14">SUM(J22:J25)</f>
        <v>0</v>
      </c>
      <c r="K21" s="30">
        <f t="shared" si="14"/>
        <v>0</v>
      </c>
      <c r="L21" s="30">
        <f t="shared" si="14"/>
        <v>0</v>
      </c>
      <c r="M21" s="30">
        <f t="shared" si="14"/>
        <v>0</v>
      </c>
      <c r="N21" s="30">
        <f t="shared" si="14"/>
        <v>0</v>
      </c>
      <c r="O21" s="30">
        <f t="shared" si="12"/>
        <v>0</v>
      </c>
      <c r="P21" s="31">
        <f t="shared" si="12"/>
        <v>0</v>
      </c>
      <c r="Q21" s="32">
        <f>SUM(E21:P21)</f>
        <v>263418.87</v>
      </c>
    </row>
    <row r="22" spans="1:18">
      <c r="A22" s="40"/>
      <c r="B22" s="41" t="s">
        <v>30</v>
      </c>
      <c r="C22" s="73"/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8"/>
      <c r="Q22" s="39">
        <f>SUM(E22:P22)</f>
        <v>0</v>
      </c>
    </row>
    <row r="23" spans="1:18">
      <c r="A23" s="40"/>
      <c r="B23" s="41" t="s">
        <v>31</v>
      </c>
      <c r="C23" s="73">
        <v>12000</v>
      </c>
      <c r="D23" s="36">
        <v>12000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8"/>
      <c r="Q23" s="39">
        <f t="shared" si="4"/>
        <v>0</v>
      </c>
    </row>
    <row r="24" spans="1:18" ht="12" customHeight="1">
      <c r="A24" s="40"/>
      <c r="B24" s="41" t="s">
        <v>32</v>
      </c>
      <c r="C24" s="73"/>
      <c r="D24" s="36"/>
      <c r="E24" s="37">
        <v>36820.480000000003</v>
      </c>
      <c r="F24" s="37">
        <v>108571.82</v>
      </c>
      <c r="G24" s="37">
        <v>109948.34</v>
      </c>
      <c r="H24" s="37"/>
      <c r="I24" s="37"/>
      <c r="J24" s="37"/>
      <c r="K24" s="37"/>
      <c r="L24" s="37"/>
      <c r="M24" s="37"/>
      <c r="N24" s="37"/>
      <c r="O24" s="37"/>
      <c r="P24" s="38"/>
      <c r="Q24" s="39">
        <f t="shared" si="4"/>
        <v>255340.64</v>
      </c>
    </row>
    <row r="25" spans="1:18">
      <c r="A25" s="40"/>
      <c r="B25" s="41" t="s">
        <v>33</v>
      </c>
      <c r="C25" s="73">
        <v>293800</v>
      </c>
      <c r="D25" s="36">
        <v>293800</v>
      </c>
      <c r="E25" s="37">
        <f>8078.23</f>
        <v>8078.23</v>
      </c>
      <c r="F25" s="37"/>
      <c r="G25" s="37"/>
      <c r="H25" s="37"/>
      <c r="I25" s="37"/>
      <c r="J25" s="30"/>
      <c r="K25" s="37"/>
      <c r="L25" s="37"/>
      <c r="M25" s="37"/>
      <c r="N25" s="37"/>
      <c r="O25" s="37"/>
      <c r="P25" s="38"/>
      <c r="Q25" s="39">
        <f t="shared" si="4"/>
        <v>8078.23</v>
      </c>
    </row>
    <row r="26" spans="1:18">
      <c r="A26" s="40"/>
      <c r="B26" s="28" t="s">
        <v>34</v>
      </c>
      <c r="C26" s="72">
        <f>+C27+C29+C31</f>
        <v>0</v>
      </c>
      <c r="D26" s="29">
        <f>+D27+D29+D31</f>
        <v>0</v>
      </c>
      <c r="E26" s="30">
        <f>+E27+E29+E31</f>
        <v>23815781.16</v>
      </c>
      <c r="F26" s="30">
        <f>+F27+F29+F31</f>
        <v>23748575.129999999</v>
      </c>
      <c r="G26" s="30">
        <f t="shared" ref="G26:P26" si="15">+G27+G29+G31</f>
        <v>23750697.969999999</v>
      </c>
      <c r="H26" s="30">
        <f t="shared" si="15"/>
        <v>0</v>
      </c>
      <c r="I26" s="30">
        <f t="shared" si="15"/>
        <v>0</v>
      </c>
      <c r="J26" s="30">
        <f t="shared" si="15"/>
        <v>0</v>
      </c>
      <c r="K26" s="30">
        <f t="shared" si="15"/>
        <v>0</v>
      </c>
      <c r="L26" s="30">
        <f t="shared" si="15"/>
        <v>0</v>
      </c>
      <c r="M26" s="30">
        <f t="shared" si="15"/>
        <v>0</v>
      </c>
      <c r="N26" s="30">
        <f t="shared" si="15"/>
        <v>0</v>
      </c>
      <c r="O26" s="30">
        <f t="shared" si="15"/>
        <v>0</v>
      </c>
      <c r="P26" s="31">
        <f t="shared" si="15"/>
        <v>0</v>
      </c>
      <c r="Q26" s="32">
        <f t="shared" si="4"/>
        <v>71315054.25999999</v>
      </c>
    </row>
    <row r="27" spans="1:18">
      <c r="A27" s="40"/>
      <c r="B27" s="34" t="s">
        <v>35</v>
      </c>
      <c r="C27" s="72">
        <f t="shared" ref="C27:D27" si="16">C28</f>
        <v>0</v>
      </c>
      <c r="D27" s="29">
        <f t="shared" si="16"/>
        <v>0</v>
      </c>
      <c r="E27" s="30">
        <f>E28</f>
        <v>0</v>
      </c>
      <c r="F27" s="30">
        <f>F28</f>
        <v>0</v>
      </c>
      <c r="G27" s="30">
        <f t="shared" ref="G27:P27" si="17">G28</f>
        <v>0</v>
      </c>
      <c r="H27" s="30">
        <f t="shared" si="17"/>
        <v>0</v>
      </c>
      <c r="I27" s="30">
        <f t="shared" si="17"/>
        <v>0</v>
      </c>
      <c r="J27" s="30">
        <f t="shared" si="17"/>
        <v>0</v>
      </c>
      <c r="K27" s="30">
        <f t="shared" si="17"/>
        <v>0</v>
      </c>
      <c r="L27" s="30">
        <f t="shared" si="17"/>
        <v>0</v>
      </c>
      <c r="M27" s="30">
        <f t="shared" si="17"/>
        <v>0</v>
      </c>
      <c r="N27" s="30">
        <f t="shared" si="17"/>
        <v>0</v>
      </c>
      <c r="O27" s="30">
        <f t="shared" si="17"/>
        <v>0</v>
      </c>
      <c r="P27" s="31">
        <f t="shared" si="17"/>
        <v>0</v>
      </c>
      <c r="Q27" s="32">
        <f>SUM(E27:P27)</f>
        <v>0</v>
      </c>
    </row>
    <row r="28" spans="1:18">
      <c r="A28" s="40"/>
      <c r="B28" s="47" t="s">
        <v>36</v>
      </c>
      <c r="C28" s="73"/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8"/>
      <c r="Q28" s="39">
        <f t="shared" si="4"/>
        <v>0</v>
      </c>
    </row>
    <row r="29" spans="1:18">
      <c r="A29" s="40"/>
      <c r="B29" s="34" t="s">
        <v>37</v>
      </c>
      <c r="C29" s="72">
        <f t="shared" ref="C29:D29" si="18">SUM(C30)</f>
        <v>0</v>
      </c>
      <c r="D29" s="29">
        <f t="shared" si="18"/>
        <v>0</v>
      </c>
      <c r="E29" s="30">
        <f>SUM(E30)</f>
        <v>0</v>
      </c>
      <c r="F29" s="30">
        <f>SUM(F30)</f>
        <v>0</v>
      </c>
      <c r="G29" s="30">
        <f t="shared" ref="G29:O29" si="19">SUM(G30)</f>
        <v>0</v>
      </c>
      <c r="H29" s="30">
        <f t="shared" si="19"/>
        <v>0</v>
      </c>
      <c r="I29" s="30">
        <f t="shared" si="19"/>
        <v>0</v>
      </c>
      <c r="J29" s="30">
        <f t="shared" si="19"/>
        <v>0</v>
      </c>
      <c r="K29" s="30">
        <f t="shared" si="19"/>
        <v>0</v>
      </c>
      <c r="L29" s="30">
        <f t="shared" si="19"/>
        <v>0</v>
      </c>
      <c r="M29" s="30">
        <f t="shared" si="19"/>
        <v>0</v>
      </c>
      <c r="N29" s="30">
        <f t="shared" si="19"/>
        <v>0</v>
      </c>
      <c r="O29" s="30">
        <f t="shared" si="19"/>
        <v>0</v>
      </c>
      <c r="P29" s="30">
        <f>SUM(P30)</f>
        <v>0</v>
      </c>
      <c r="Q29" s="32">
        <f>SUM(E29:P29)</f>
        <v>0</v>
      </c>
    </row>
    <row r="30" spans="1:18">
      <c r="A30" s="40"/>
      <c r="B30" s="46" t="s">
        <v>38</v>
      </c>
      <c r="C30" s="73"/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8"/>
      <c r="Q30" s="39">
        <f>SUM(E30:P30)</f>
        <v>0</v>
      </c>
    </row>
    <row r="31" spans="1:18">
      <c r="A31" s="40"/>
      <c r="B31" s="34" t="s">
        <v>39</v>
      </c>
      <c r="C31" s="72">
        <f>SUM(C32:C36)</f>
        <v>0</v>
      </c>
      <c r="D31" s="29">
        <f>SUM(D32:D36)</f>
        <v>0</v>
      </c>
      <c r="E31" s="30">
        <f>SUM(E32:E36)</f>
        <v>23815781.16</v>
      </c>
      <c r="F31" s="30">
        <f t="shared" ref="F31:P31" si="20">SUM(F32:F36)</f>
        <v>23748575.129999999</v>
      </c>
      <c r="G31" s="30">
        <f t="shared" si="20"/>
        <v>23750697.969999999</v>
      </c>
      <c r="H31" s="30">
        <f t="shared" si="20"/>
        <v>0</v>
      </c>
      <c r="I31" s="30">
        <f t="shared" si="20"/>
        <v>0</v>
      </c>
      <c r="J31" s="30">
        <f t="shared" si="20"/>
        <v>0</v>
      </c>
      <c r="K31" s="30">
        <f t="shared" si="20"/>
        <v>0</v>
      </c>
      <c r="L31" s="30">
        <f t="shared" si="20"/>
        <v>0</v>
      </c>
      <c r="M31" s="30">
        <f t="shared" si="20"/>
        <v>0</v>
      </c>
      <c r="N31" s="30">
        <f t="shared" si="20"/>
        <v>0</v>
      </c>
      <c r="O31" s="30">
        <f t="shared" si="20"/>
        <v>0</v>
      </c>
      <c r="P31" s="30">
        <f t="shared" si="20"/>
        <v>0</v>
      </c>
      <c r="Q31" s="32">
        <f>SUM(Q32:Q36)</f>
        <v>71315054.260000005</v>
      </c>
    </row>
    <row r="32" spans="1:18">
      <c r="A32" s="40"/>
      <c r="B32" s="41" t="s">
        <v>40</v>
      </c>
      <c r="C32" s="75"/>
      <c r="D32" s="48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50"/>
      <c r="Q32" s="39">
        <f>SUM(E32:P32)</f>
        <v>0</v>
      </c>
      <c r="R32" s="51"/>
    </row>
    <row r="33" spans="1:21">
      <c r="A33" s="40"/>
      <c r="B33" s="41" t="s">
        <v>41</v>
      </c>
      <c r="C33" s="76"/>
      <c r="D33" s="52"/>
      <c r="E33" s="53">
        <v>23637400</v>
      </c>
      <c r="F33" s="53">
        <v>23637400</v>
      </c>
      <c r="G33" s="53">
        <v>23637400</v>
      </c>
      <c r="H33" s="53"/>
      <c r="I33" s="53"/>
      <c r="J33" s="53"/>
      <c r="K33" s="53"/>
      <c r="L33" s="53"/>
      <c r="M33" s="53"/>
      <c r="N33" s="53"/>
      <c r="O33" s="53"/>
      <c r="P33" s="54"/>
      <c r="Q33" s="39">
        <f>SUM(E33:P33)</f>
        <v>70912200</v>
      </c>
    </row>
    <row r="34" spans="1:21">
      <c r="A34" s="40"/>
      <c r="B34" s="41" t="s">
        <v>42</v>
      </c>
      <c r="C34" s="76"/>
      <c r="D34" s="52"/>
      <c r="E34" s="53">
        <v>178381.16</v>
      </c>
      <c r="F34" s="53">
        <v>111175.13</v>
      </c>
      <c r="G34" s="53">
        <v>113297.97</v>
      </c>
      <c r="H34" s="53"/>
      <c r="I34" s="53"/>
      <c r="J34" s="53"/>
      <c r="K34" s="53"/>
      <c r="L34" s="53"/>
      <c r="M34" s="53"/>
      <c r="N34" s="53"/>
      <c r="O34" s="53"/>
      <c r="P34" s="54"/>
      <c r="Q34" s="39">
        <f>SUM(E34:P34)</f>
        <v>402854.26</v>
      </c>
    </row>
    <row r="35" spans="1:21">
      <c r="A35" s="40"/>
      <c r="B35" s="41" t="s">
        <v>43</v>
      </c>
      <c r="C35" s="76"/>
      <c r="D35" s="52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4"/>
      <c r="Q35" s="39"/>
    </row>
    <row r="36" spans="1:21">
      <c r="A36" s="40"/>
      <c r="B36" s="41" t="s">
        <v>46</v>
      </c>
      <c r="C36" s="76"/>
      <c r="D36" s="52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5"/>
      <c r="P36" s="54"/>
      <c r="Q36" s="39">
        <f>SUM(E36:P36)</f>
        <v>0</v>
      </c>
    </row>
    <row r="37" spans="1:21" ht="13.5" thickBot="1">
      <c r="A37" s="56"/>
      <c r="B37" s="56"/>
      <c r="C37" s="77"/>
      <c r="D37" s="57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9"/>
      <c r="Q37" s="60"/>
    </row>
    <row r="38" spans="1:21">
      <c r="U38" s="51"/>
    </row>
    <row r="39" spans="1:21">
      <c r="B39" s="61" t="s">
        <v>44</v>
      </c>
      <c r="O39" s="62"/>
      <c r="U39" s="63"/>
    </row>
    <row r="40" spans="1:21">
      <c r="O40" s="64"/>
    </row>
  </sheetData>
  <mergeCells count="3">
    <mergeCell ref="B5:B7"/>
    <mergeCell ref="C5:D6"/>
    <mergeCell ref="E5:Q6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ana.brito</dc:creator>
  <cp:lastModifiedBy>ana.brito</cp:lastModifiedBy>
  <dcterms:created xsi:type="dcterms:W3CDTF">2025-03-10T16:28:24Z</dcterms:created>
  <dcterms:modified xsi:type="dcterms:W3CDTF">2026-04-20T17:17:00Z</dcterms:modified>
</cp:coreProperties>
</file>